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Sheet1" sheetId="1" r:id="rId1"/>
    <sheet name="Sheet2" sheetId="2" r:id="rId2"/>
  </sheets>
  <definedNames/>
  <calcPr fullCalcOnLoad="1" fullPrecision="0"/>
</workbook>
</file>

<file path=xl/sharedStrings.xml><?xml version="1.0" encoding="utf-8"?>
<sst xmlns="http://schemas.openxmlformats.org/spreadsheetml/2006/main" count="55" uniqueCount="31">
  <si>
    <t>acceptate in MDL</t>
  </si>
  <si>
    <t>lunii gestionare</t>
  </si>
  <si>
    <t>- depozitele bancilor</t>
  </si>
  <si>
    <t>Informatia privind depozitele</t>
  </si>
  <si>
    <t>acceptate in valuta straina **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</si>
  <si>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</si>
  <si>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</si>
  <si>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</si>
  <si>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</si>
  <si>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</si>
  <si>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</si>
  <si>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</si>
  <si>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Depozite la termen cu dobanda:</t>
  </si>
  <si>
    <t>la situatia   31.01.2023</t>
  </si>
  <si>
    <t xml:space="preserve">Portofoliul de depozite, mii lei, sold la sfirsitul </t>
  </si>
  <si>
    <t>Rata medie a dobanzii aferenta soldurilor depozitelor ***, % la sfirsitul</t>
  </si>
  <si>
    <t>A</t>
  </si>
  <si>
    <t>Total depozite:</t>
  </si>
  <si>
    <t>anului precedent celui gestionar</t>
  </si>
  <si>
    <t>Tipul de depozit</t>
  </si>
  <si>
    <t>Depozite la vedere cu dobanda:</t>
  </si>
  <si>
    <t>NOTĂ: Informaţia este publicată conform prevederilor Regulamentului cu privire la cerințele de publicare a informațiilor de către bănci.</t>
  </si>
  <si>
    <t>* În această categorie se includ de asemenea depozitele bugetului Republicii Moldova şi ale bugetelor locale, ale băncilor, societăților financiare</t>
  </si>
  <si>
    <t>nonbancare şi ale altor persoane fizice care practică activitate de întreprinzător sau alt gen de activitate etc.</t>
  </si>
  <si>
    <t>** sumele depozitelor în valută străină se recalculează la cursul oficial al leului moldovenesc valabil la data gestionară.</t>
  </si>
  <si>
    <t>*** se calculează conform punctului 4 din Instrucţiunea nr. 331/2016.</t>
  </si>
  <si>
    <t>Vicepresedintele Comitetului de Conducere:</t>
  </si>
  <si>
    <t>M. Stoianov</t>
  </si>
  <si>
    <t xml:space="preserve">Executorul si numarul telefonului:        Gradinar Tatiana   0-22-30-32-81     </t>
  </si>
  <si>
    <t>Data perfectarii:         22.02.2023</t>
  </si>
  <si>
    <t>Anexa nr.3 
la Regulamentul cu privire la cerințele de publicare  a informațiilor de către bănci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</si>
</sst>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1" fontId="4" fillId="0" borderId="24" xfId="0" applyNumberFormat="1" applyFont="1" applyFill="1" applyBorder="1" applyAlignment="1" applyProtection="1">
      <alignment/>
      <protection/>
    </xf>
    <xf numFmtId="1" fontId="4" fillId="0" borderId="25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" fontId="4" fillId="0" borderId="28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2" fontId="4" fillId="0" borderId="24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1" fontId="4" fillId="0" borderId="25" xfId="0" applyNumberFormat="1" applyFont="1" applyFill="1" applyBorder="1" applyAlignment="1" applyProtection="1">
      <alignment wrapText="1"/>
      <protection/>
    </xf>
    <xf numFmtId="2" fontId="4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1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5" xfId="0" applyNumberFormat="1" applyFont="1" applyFill="1" applyBorder="1" applyAlignment="1" applyProtection="1">
      <alignment/>
      <protection/>
    </xf>
    <xf numFmtId="1" fontId="4" fillId="0" borderId="24" xfId="0" applyNumberFormat="1" applyFont="1" applyFill="1" applyBorder="1" applyAlignment="1" applyProtection="1">
      <alignment wrapText="1"/>
      <protection/>
    </xf>
    <xf numFmtId="1" fontId="4" fillId="0" borderId="37" xfId="0" applyNumberFormat="1" applyFont="1" applyFill="1" applyBorder="1" applyAlignment="1" applyProtection="1">
      <alignment/>
      <protection/>
    </xf>
    <xf numFmtId="2" fontId="4" fillId="0" borderId="38" xfId="0" applyNumberFormat="1" applyFont="1" applyFill="1" applyBorder="1" applyAlignment="1" applyProtection="1">
      <alignment/>
      <protection/>
    </xf>
    <xf numFmtId="2" fontId="4" fillId="0" borderId="37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84" fontId="4" fillId="0" borderId="24" xfId="0" applyNumberFormat="1" applyFont="1" applyFill="1" applyBorder="1" applyAlignment="1">
      <alignment/>
    </xf>
    <xf numFmtId="184" fontId="4" fillId="0" borderId="37" xfId="0" applyNumberFormat="1" applyFont="1" applyFill="1" applyBorder="1" applyAlignment="1">
      <alignment/>
    </xf>
    <xf numFmtId="1" fontId="4" fillId="0" borderId="29" xfId="0" applyNumberFormat="1" applyFont="1" applyFill="1" applyBorder="1" applyAlignment="1" applyProtection="1">
      <alignment/>
      <protection/>
    </xf>
    <xf numFmtId="184" fontId="4" fillId="0" borderId="29" xfId="0" applyNumberFormat="1" applyFont="1" applyFill="1" applyBorder="1" applyAlignment="1" applyProtection="1">
      <alignment/>
      <protection/>
    </xf>
    <xf numFmtId="184" fontId="4" fillId="0" borderId="19" xfId="0" applyNumberFormat="1" applyFont="1" applyFill="1" applyBorder="1" applyAlignment="1" applyProtection="1">
      <alignment/>
      <protection/>
    </xf>
    <xf numFmtId="2" fontId="4" fillId="0" borderId="39" xfId="0" applyNumberFormat="1" applyFont="1" applyFill="1" applyBorder="1" applyAlignment="1" applyProtection="1">
      <alignment/>
      <protection/>
    </xf>
    <xf numFmtId="2" fontId="4" fillId="0" borderId="19" xfId="0" applyNumberFormat="1" applyFont="1" applyFill="1" applyBorder="1" applyAlignment="1" applyProtection="1">
      <alignment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Alignment="1">
      <alignment horizontal="right" vertical="center"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36.8515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2" width="9.140625" style="2" customWidth="1"/>
    <col min="13" max="13" width="13.140625" style="2" customWidth="1"/>
    <col min="14" max="16384" width="9.140625" style="2" customWidth="1"/>
  </cols>
  <sheetData>
    <row r="1" spans="1:13" ht="18.75" customHeight="1">
      <c r="A1" s="3"/>
      <c r="B1" s="3"/>
      <c r="C1" s="3"/>
      <c r="F1" s="3"/>
      <c r="G1" s="3"/>
      <c r="H1" s="3"/>
      <c r="J1" s="61" t="s">
        <v>30</v>
      </c>
      <c r="K1" s="62"/>
      <c r="L1" s="62"/>
      <c r="M1" s="62"/>
    </row>
    <row r="2" spans="1:13" ht="18.75" customHeight="1">
      <c r="A2" s="3"/>
      <c r="B2" s="3"/>
      <c r="C2" s="3"/>
      <c r="F2" s="3"/>
      <c r="G2" s="3"/>
      <c r="H2" s="3"/>
      <c r="J2" s="62"/>
      <c r="K2" s="62"/>
      <c r="L2" s="62"/>
      <c r="M2" s="62"/>
    </row>
    <row r="3" spans="1:13" ht="12.75">
      <c r="A3" s="68" t="s">
        <v>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2.75">
      <c r="A4" s="68" t="s">
        <v>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ht="12.75">
      <c r="A5" s="3"/>
    </row>
    <row r="6" spans="1:13" ht="12.75">
      <c r="A6" s="68" t="s">
        <v>13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ht="12.75">
      <c r="A7" s="3"/>
    </row>
    <row r="8" spans="1:13" ht="42.75" customHeight="1">
      <c r="A8" s="69" t="s">
        <v>19</v>
      </c>
      <c r="B8" s="64" t="s">
        <v>14</v>
      </c>
      <c r="C8" s="64"/>
      <c r="D8" s="64"/>
      <c r="E8" s="64"/>
      <c r="F8" s="64"/>
      <c r="G8" s="64"/>
      <c r="H8" s="66" t="s">
        <v>15</v>
      </c>
      <c r="I8" s="64"/>
      <c r="J8" s="64"/>
      <c r="K8" s="64"/>
      <c r="L8" s="64"/>
      <c r="M8" s="64"/>
    </row>
    <row r="9" spans="1:13" ht="27.75" customHeight="1">
      <c r="A9" s="69"/>
      <c r="B9" s="71" t="s">
        <v>1</v>
      </c>
      <c r="C9" s="72"/>
      <c r="D9" s="63" t="s">
        <v>10</v>
      </c>
      <c r="E9" s="63"/>
      <c r="F9" s="57" t="s">
        <v>18</v>
      </c>
      <c r="G9" s="58"/>
      <c r="H9" s="59" t="s">
        <v>1</v>
      </c>
      <c r="I9" s="60"/>
      <c r="J9" s="67" t="s">
        <v>10</v>
      </c>
      <c r="K9" s="67"/>
      <c r="L9" s="58" t="s">
        <v>18</v>
      </c>
      <c r="M9" s="65"/>
    </row>
    <row r="10" spans="1:13" ht="39" thickBot="1">
      <c r="A10" s="70"/>
      <c r="B10" s="4" t="s">
        <v>0</v>
      </c>
      <c r="C10" s="5" t="s">
        <v>4</v>
      </c>
      <c r="D10" s="6" t="s">
        <v>0</v>
      </c>
      <c r="E10" s="7" t="s">
        <v>4</v>
      </c>
      <c r="F10" s="6" t="s">
        <v>0</v>
      </c>
      <c r="G10" s="8" t="s">
        <v>4</v>
      </c>
      <c r="H10" s="9" t="s">
        <v>0</v>
      </c>
      <c r="I10" s="10" t="s">
        <v>6</v>
      </c>
      <c r="J10" s="11" t="s">
        <v>0</v>
      </c>
      <c r="K10" s="11" t="s">
        <v>6</v>
      </c>
      <c r="L10" s="12" t="s">
        <v>0</v>
      </c>
      <c r="M10" s="13" t="s">
        <v>6</v>
      </c>
    </row>
    <row r="11" spans="1:13" ht="13.5" thickBot="1">
      <c r="A11" s="14" t="s">
        <v>16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38">
        <v>7</v>
      </c>
      <c r="I11" s="14">
        <v>8</v>
      </c>
      <c r="J11" s="14">
        <v>9</v>
      </c>
      <c r="K11" s="14">
        <v>10</v>
      </c>
      <c r="L11" s="14">
        <v>11</v>
      </c>
      <c r="M11" s="15">
        <v>12</v>
      </c>
    </row>
    <row r="12" spans="1:13" ht="12.75">
      <c r="A12" s="37" t="s">
        <v>8</v>
      </c>
      <c r="B12" s="39"/>
      <c r="C12" s="40"/>
      <c r="D12" s="40"/>
      <c r="E12" s="40"/>
      <c r="F12" s="40"/>
      <c r="G12" s="41"/>
      <c r="H12" s="42"/>
      <c r="I12" s="40"/>
      <c r="J12" s="40"/>
      <c r="K12" s="40"/>
      <c r="L12" s="40"/>
      <c r="M12" s="43"/>
    </row>
    <row r="13" spans="1:13" ht="12.75">
      <c r="A13" s="16" t="s">
        <v>11</v>
      </c>
      <c r="B13" s="30">
        <f>(2566097104.12+258649.95)/1000</f>
        <v>2566356</v>
      </c>
      <c r="C13" s="21">
        <f>(3782129939.9+0)/1000</f>
        <v>3782130</v>
      </c>
      <c r="D13" s="44">
        <v>2707716</v>
      </c>
      <c r="E13" s="21">
        <v>3835167</v>
      </c>
      <c r="F13" s="44">
        <v>2707716</v>
      </c>
      <c r="G13" s="45">
        <v>3835167</v>
      </c>
      <c r="H13" s="46">
        <v>0</v>
      </c>
      <c r="I13" s="28">
        <v>0</v>
      </c>
      <c r="J13" s="28">
        <v>0</v>
      </c>
      <c r="K13" s="28">
        <v>0</v>
      </c>
      <c r="L13" s="28">
        <v>0</v>
      </c>
      <c r="M13" s="47">
        <v>0</v>
      </c>
    </row>
    <row r="14" spans="1:13" ht="12.75">
      <c r="A14" s="16" t="s">
        <v>5</v>
      </c>
      <c r="B14" s="22">
        <f>(4060030852.63+0)/1000</f>
        <v>4060031</v>
      </c>
      <c r="C14" s="21">
        <f>(2615507660+0)/1000</f>
        <v>2615508</v>
      </c>
      <c r="D14" s="21">
        <v>4205101</v>
      </c>
      <c r="E14" s="21">
        <v>2808861</v>
      </c>
      <c r="F14" s="21">
        <v>4205101</v>
      </c>
      <c r="G14" s="45">
        <v>2808861</v>
      </c>
      <c r="H14" s="46">
        <v>0</v>
      </c>
      <c r="I14" s="28">
        <v>0</v>
      </c>
      <c r="J14" s="28">
        <v>0</v>
      </c>
      <c r="K14" s="28">
        <v>0</v>
      </c>
      <c r="L14" s="28">
        <v>0</v>
      </c>
      <c r="M14" s="47">
        <v>0</v>
      </c>
    </row>
    <row r="15" spans="1:13" ht="12.75">
      <c r="A15" s="16" t="s">
        <v>2</v>
      </c>
      <c r="B15" s="22">
        <f>700981.91/1000</f>
        <v>701</v>
      </c>
      <c r="C15" s="21">
        <f>11116447.84/1000</f>
        <v>11116</v>
      </c>
      <c r="D15" s="21">
        <v>472</v>
      </c>
      <c r="E15" s="21">
        <v>16120</v>
      </c>
      <c r="F15" s="21">
        <v>472</v>
      </c>
      <c r="G15" s="45">
        <v>16120</v>
      </c>
      <c r="H15" s="46">
        <v>0</v>
      </c>
      <c r="I15" s="28">
        <v>0</v>
      </c>
      <c r="J15" s="28">
        <v>0</v>
      </c>
      <c r="K15" s="28">
        <v>0</v>
      </c>
      <c r="L15" s="28">
        <v>0</v>
      </c>
      <c r="M15" s="47">
        <v>0</v>
      </c>
    </row>
    <row r="16" spans="1:13" ht="12.75">
      <c r="A16" s="23" t="s">
        <v>20</v>
      </c>
      <c r="B16" s="22"/>
      <c r="C16" s="21"/>
      <c r="D16" s="21"/>
      <c r="E16" s="21"/>
      <c r="F16" s="21"/>
      <c r="G16" s="45"/>
      <c r="H16" s="46"/>
      <c r="I16" s="28"/>
      <c r="J16" s="28"/>
      <c r="K16" s="28"/>
      <c r="L16" s="28"/>
      <c r="M16" s="47"/>
    </row>
    <row r="17" spans="1:13" ht="12.75">
      <c r="A17" s="16" t="s">
        <v>11</v>
      </c>
      <c r="B17" s="22">
        <f>(1363909144.57+0)/1000</f>
        <v>1363909</v>
      </c>
      <c r="C17" s="21">
        <f>(35063117.26+0)/1000</f>
        <v>35063</v>
      </c>
      <c r="D17" s="21">
        <v>1324567</v>
      </c>
      <c r="E17" s="21">
        <v>35263</v>
      </c>
      <c r="F17" s="21">
        <v>1324567</v>
      </c>
      <c r="G17" s="45">
        <v>35263</v>
      </c>
      <c r="H17" s="46">
        <v>1.37</v>
      </c>
      <c r="I17" s="28">
        <v>2</v>
      </c>
      <c r="J17" s="28">
        <v>1.35</v>
      </c>
      <c r="K17" s="28">
        <v>2</v>
      </c>
      <c r="L17" s="28">
        <v>1.35</v>
      </c>
      <c r="M17" s="47">
        <v>2</v>
      </c>
    </row>
    <row r="18" spans="1:13" ht="12.75">
      <c r="A18" s="16" t="s">
        <v>5</v>
      </c>
      <c r="B18" s="22">
        <f>(868892132.24+0)/1000</f>
        <v>868892</v>
      </c>
      <c r="C18" s="21">
        <f>(472686025.04+0)/1000</f>
        <v>472686</v>
      </c>
      <c r="D18" s="21">
        <v>565241</v>
      </c>
      <c r="E18" s="21">
        <v>462805</v>
      </c>
      <c r="F18" s="21">
        <v>565241</v>
      </c>
      <c r="G18" s="45">
        <v>462805</v>
      </c>
      <c r="H18" s="46">
        <v>7.29</v>
      </c>
      <c r="I18" s="28">
        <v>0.09</v>
      </c>
      <c r="J18" s="28">
        <v>6.82</v>
      </c>
      <c r="K18" s="28">
        <v>0.1</v>
      </c>
      <c r="L18" s="28">
        <v>6.82</v>
      </c>
      <c r="M18" s="47">
        <v>0.1</v>
      </c>
    </row>
    <row r="19" spans="1:13" ht="12.75">
      <c r="A19" s="16" t="s">
        <v>2</v>
      </c>
      <c r="B19" s="22">
        <f>0/1000</f>
        <v>0</v>
      </c>
      <c r="C19" s="21">
        <f>0/1000</f>
        <v>0</v>
      </c>
      <c r="D19" s="21">
        <v>0</v>
      </c>
      <c r="E19" s="21">
        <v>0</v>
      </c>
      <c r="F19" s="21">
        <v>0</v>
      </c>
      <c r="G19" s="45">
        <v>0</v>
      </c>
      <c r="H19" s="46">
        <v>0</v>
      </c>
      <c r="I19" s="28">
        <v>0</v>
      </c>
      <c r="J19" s="28">
        <v>0</v>
      </c>
      <c r="K19" s="28">
        <v>0</v>
      </c>
      <c r="L19" s="28">
        <v>0</v>
      </c>
      <c r="M19" s="47">
        <v>0</v>
      </c>
    </row>
    <row r="20" spans="1:13" ht="12.75">
      <c r="A20" s="23" t="s">
        <v>9</v>
      </c>
      <c r="B20" s="22"/>
      <c r="C20" s="21"/>
      <c r="D20" s="21"/>
      <c r="E20" s="21"/>
      <c r="F20" s="21"/>
      <c r="G20" s="45"/>
      <c r="H20" s="46"/>
      <c r="I20" s="28"/>
      <c r="J20" s="28"/>
      <c r="K20" s="28"/>
      <c r="L20" s="28"/>
      <c r="M20" s="47"/>
    </row>
    <row r="21" spans="1:13" ht="12.75">
      <c r="A21" s="16" t="s">
        <v>11</v>
      </c>
      <c r="B21" s="22">
        <f>(159025.3+127825.45+0)/1000</f>
        <v>287</v>
      </c>
      <c r="C21" s="21">
        <f>(60089742.41+57915074.68)/1000</f>
        <v>118005</v>
      </c>
      <c r="D21" s="21">
        <v>289</v>
      </c>
      <c r="E21" s="21">
        <v>126097</v>
      </c>
      <c r="F21" s="21">
        <v>289</v>
      </c>
      <c r="G21" s="45">
        <v>126097</v>
      </c>
      <c r="H21" s="46">
        <v>0</v>
      </c>
      <c r="I21" s="28">
        <v>0</v>
      </c>
      <c r="J21" s="28">
        <v>0</v>
      </c>
      <c r="K21" s="28">
        <v>0</v>
      </c>
      <c r="L21" s="28">
        <v>0</v>
      </c>
      <c r="M21" s="47">
        <v>0</v>
      </c>
    </row>
    <row r="22" spans="1:13" ht="12.75">
      <c r="A22" s="16" t="s">
        <v>5</v>
      </c>
      <c r="B22" s="22">
        <f>23720025.42/1000</f>
        <v>23720</v>
      </c>
      <c r="C22" s="21">
        <f>107747604.81/1000</f>
        <v>107748</v>
      </c>
      <c r="D22" s="21">
        <v>27602</v>
      </c>
      <c r="E22" s="21">
        <v>148058</v>
      </c>
      <c r="F22" s="21">
        <v>27602</v>
      </c>
      <c r="G22" s="45">
        <v>148058</v>
      </c>
      <c r="H22" s="46">
        <v>0</v>
      </c>
      <c r="I22" s="28">
        <v>0</v>
      </c>
      <c r="J22" s="28">
        <v>0</v>
      </c>
      <c r="K22" s="28">
        <v>0</v>
      </c>
      <c r="L22" s="28">
        <v>0</v>
      </c>
      <c r="M22" s="47">
        <v>0</v>
      </c>
    </row>
    <row r="23" spans="1:13" ht="12.75">
      <c r="A23" s="16" t="s">
        <v>2</v>
      </c>
      <c r="B23" s="22">
        <f>0/1000</f>
        <v>0</v>
      </c>
      <c r="C23" s="21">
        <f>0/1000</f>
        <v>0</v>
      </c>
      <c r="D23" s="21">
        <v>0</v>
      </c>
      <c r="E23" s="21">
        <v>0</v>
      </c>
      <c r="F23" s="21">
        <v>0</v>
      </c>
      <c r="G23" s="45">
        <v>0</v>
      </c>
      <c r="H23" s="46">
        <v>0</v>
      </c>
      <c r="I23" s="28">
        <v>0</v>
      </c>
      <c r="J23" s="28">
        <v>0</v>
      </c>
      <c r="K23" s="28">
        <v>0</v>
      </c>
      <c r="L23" s="28">
        <v>0</v>
      </c>
      <c r="M23" s="47">
        <v>0</v>
      </c>
    </row>
    <row r="24" spans="1:13" ht="12.75">
      <c r="A24" s="24" t="s">
        <v>12</v>
      </c>
      <c r="B24" s="22"/>
      <c r="C24" s="21"/>
      <c r="D24" s="21"/>
      <c r="E24" s="21"/>
      <c r="F24" s="21"/>
      <c r="G24" s="45"/>
      <c r="H24" s="46"/>
      <c r="I24" s="28"/>
      <c r="J24" s="28"/>
      <c r="K24" s="28"/>
      <c r="L24" s="28"/>
      <c r="M24" s="47"/>
    </row>
    <row r="25" spans="1:13" ht="12.75">
      <c r="A25" s="16" t="s">
        <v>11</v>
      </c>
      <c r="B25" s="22">
        <f>(8334908865.27998+50377172.67)/1000</f>
        <v>8385286</v>
      </c>
      <c r="C25" s="21">
        <f>(4430794442.74999+135163050.14)/1000</f>
        <v>4565957</v>
      </c>
      <c r="D25" s="21">
        <v>7980120</v>
      </c>
      <c r="E25" s="21">
        <v>4423404</v>
      </c>
      <c r="F25" s="21">
        <v>7980120</v>
      </c>
      <c r="G25" s="45">
        <v>4423404</v>
      </c>
      <c r="H25" s="46">
        <v>12.02</v>
      </c>
      <c r="I25" s="28">
        <v>1.47</v>
      </c>
      <c r="J25" s="28">
        <v>11.5</v>
      </c>
      <c r="K25" s="28">
        <v>1.26</v>
      </c>
      <c r="L25" s="28">
        <v>11.5</v>
      </c>
      <c r="M25" s="47">
        <v>1.26</v>
      </c>
    </row>
    <row r="26" spans="1:13" ht="12.75">
      <c r="A26" s="25" t="s">
        <v>5</v>
      </c>
      <c r="B26" s="22">
        <f>1276310986.62/1000</f>
        <v>1276311</v>
      </c>
      <c r="C26" s="21">
        <f>1374080056.76/1000</f>
        <v>1374080</v>
      </c>
      <c r="D26" s="21">
        <v>1309693</v>
      </c>
      <c r="E26" s="21">
        <v>1397986</v>
      </c>
      <c r="F26" s="21">
        <v>1309693</v>
      </c>
      <c r="G26" s="45">
        <v>1397986</v>
      </c>
      <c r="H26" s="46">
        <v>10.12</v>
      </c>
      <c r="I26" s="28">
        <v>1.99</v>
      </c>
      <c r="J26" s="28">
        <v>9.76</v>
      </c>
      <c r="K26" s="28">
        <v>1.93</v>
      </c>
      <c r="L26" s="28">
        <v>9.76</v>
      </c>
      <c r="M26" s="47">
        <v>1.93</v>
      </c>
    </row>
    <row r="27" spans="1:13" ht="12.75">
      <c r="A27" s="16" t="s">
        <v>2</v>
      </c>
      <c r="B27" s="22">
        <f>0/1000</f>
        <v>0</v>
      </c>
      <c r="C27" s="21">
        <f>0/1000</f>
        <v>0</v>
      </c>
      <c r="D27" s="21">
        <v>0</v>
      </c>
      <c r="E27" s="21">
        <v>0</v>
      </c>
      <c r="F27" s="21">
        <v>0</v>
      </c>
      <c r="G27" s="45">
        <v>0</v>
      </c>
      <c r="H27" s="46">
        <v>0</v>
      </c>
      <c r="I27" s="28">
        <v>0</v>
      </c>
      <c r="J27" s="28">
        <v>0</v>
      </c>
      <c r="K27" s="28">
        <v>0</v>
      </c>
      <c r="L27" s="28">
        <v>0</v>
      </c>
      <c r="M27" s="47">
        <v>0</v>
      </c>
    </row>
    <row r="28" spans="1:13" ht="12.75">
      <c r="A28" s="23" t="s">
        <v>17</v>
      </c>
      <c r="B28" s="22"/>
      <c r="C28" s="21"/>
      <c r="D28" s="48"/>
      <c r="E28" s="48"/>
      <c r="F28" s="48"/>
      <c r="G28" s="49"/>
      <c r="H28" s="46"/>
      <c r="I28" s="28"/>
      <c r="J28" s="28"/>
      <c r="K28" s="28"/>
      <c r="L28" s="28"/>
      <c r="M28" s="47"/>
    </row>
    <row r="29" spans="1:13" ht="12.75">
      <c r="A29" s="16" t="s">
        <v>11</v>
      </c>
      <c r="B29" s="22">
        <f aca="true" t="shared" si="0" ref="B29:C31">B13+B17+B21+B25</f>
        <v>12315838</v>
      </c>
      <c r="C29" s="21">
        <f t="shared" si="0"/>
        <v>8501155</v>
      </c>
      <c r="D29" s="50">
        <v>12012692</v>
      </c>
      <c r="E29" s="50">
        <v>8419931</v>
      </c>
      <c r="F29" s="50">
        <v>12012692</v>
      </c>
      <c r="G29" s="51">
        <v>8419931</v>
      </c>
      <c r="H29" s="46">
        <f aca="true" t="shared" si="1" ref="H29:I31">IF(B29=0,0,(B13*H13+B17*H17+B21*H21+B25*H25)/B29)</f>
        <v>8.34</v>
      </c>
      <c r="I29" s="28">
        <f t="shared" si="1"/>
        <v>0.8</v>
      </c>
      <c r="J29" s="28">
        <v>7.79</v>
      </c>
      <c r="K29" s="28">
        <v>0.67</v>
      </c>
      <c r="L29" s="28">
        <v>7.79</v>
      </c>
      <c r="M29" s="47">
        <v>0.67</v>
      </c>
    </row>
    <row r="30" spans="1:13" ht="12.75">
      <c r="A30" s="16" t="s">
        <v>5</v>
      </c>
      <c r="B30" s="22">
        <f t="shared" si="0"/>
        <v>6228954</v>
      </c>
      <c r="C30" s="21">
        <f t="shared" si="0"/>
        <v>4570022</v>
      </c>
      <c r="D30" s="50">
        <v>6107637</v>
      </c>
      <c r="E30" s="50">
        <v>4817710</v>
      </c>
      <c r="F30" s="50">
        <v>6107637</v>
      </c>
      <c r="G30" s="51">
        <v>4817710</v>
      </c>
      <c r="H30" s="46">
        <f t="shared" si="1"/>
        <v>3.09</v>
      </c>
      <c r="I30" s="28">
        <f t="shared" si="1"/>
        <v>0.61</v>
      </c>
      <c r="J30" s="28">
        <v>2.72</v>
      </c>
      <c r="K30" s="28">
        <v>0.57</v>
      </c>
      <c r="L30" s="28">
        <v>2.72</v>
      </c>
      <c r="M30" s="47">
        <v>0.57</v>
      </c>
    </row>
    <row r="31" spans="1:13" ht="13.5" thickBot="1">
      <c r="A31" s="17" t="s">
        <v>2</v>
      </c>
      <c r="B31" s="26">
        <f t="shared" si="0"/>
        <v>701</v>
      </c>
      <c r="C31" s="52">
        <f t="shared" si="0"/>
        <v>11116</v>
      </c>
      <c r="D31" s="53">
        <v>472</v>
      </c>
      <c r="E31" s="53">
        <v>16120</v>
      </c>
      <c r="F31" s="53">
        <v>472</v>
      </c>
      <c r="G31" s="54">
        <v>16120</v>
      </c>
      <c r="H31" s="55">
        <f t="shared" si="1"/>
        <v>0</v>
      </c>
      <c r="I31" s="31">
        <f t="shared" si="1"/>
        <v>0</v>
      </c>
      <c r="J31" s="31">
        <v>0</v>
      </c>
      <c r="K31" s="31">
        <v>0</v>
      </c>
      <c r="L31" s="31">
        <v>0</v>
      </c>
      <c r="M31" s="56">
        <v>0</v>
      </c>
    </row>
    <row r="32" spans="1:3" ht="12.75">
      <c r="A32" s="3"/>
      <c r="C32" s="18"/>
    </row>
    <row r="33" ht="12.75">
      <c r="A33" s="19" t="s">
        <v>21</v>
      </c>
    </row>
    <row r="34" ht="12.75">
      <c r="A34" s="19" t="s">
        <v>22</v>
      </c>
    </row>
    <row r="35" ht="12.75">
      <c r="A35" s="19" t="s">
        <v>23</v>
      </c>
    </row>
    <row r="36" ht="12.75">
      <c r="A36" s="19" t="s">
        <v>24</v>
      </c>
    </row>
    <row r="37" spans="1:3" ht="12.75">
      <c r="A37" s="35" t="s">
        <v>25</v>
      </c>
      <c r="B37" s="36"/>
      <c r="C37" s="36"/>
    </row>
    <row r="38" ht="12.75">
      <c r="A38" s="3"/>
    </row>
    <row r="39" spans="1:3" ht="12.75">
      <c r="A39" s="32" t="s">
        <v>26</v>
      </c>
      <c r="B39" s="33"/>
      <c r="C39" s="34" t="s">
        <v>27</v>
      </c>
    </row>
    <row r="40" spans="1:3" ht="12.75">
      <c r="A40" s="32"/>
      <c r="B40" s="34"/>
      <c r="C40" s="34"/>
    </row>
    <row r="41" spans="1:3" ht="12.75">
      <c r="A41" s="32" t="s">
        <v>28</v>
      </c>
      <c r="B41" s="34"/>
      <c r="C41" s="34"/>
    </row>
    <row r="42" spans="1:3" ht="12.75">
      <c r="A42" s="32" t="s">
        <v>29</v>
      </c>
      <c r="B42" s="34"/>
      <c r="C42" s="34"/>
    </row>
    <row r="43" ht="12.75">
      <c r="A43" s="3"/>
    </row>
    <row r="44" ht="12.75">
      <c r="A44" s="3"/>
    </row>
    <row r="45" spans="1:9" ht="12.75">
      <c r="A45" s="3"/>
      <c r="I45" s="2">
        <v>0</v>
      </c>
    </row>
  </sheetData>
  <sheetProtection/>
  <mergeCells count="13">
    <mergeCell ref="A6:M6"/>
    <mergeCell ref="A8:A10"/>
    <mergeCell ref="B9:C9"/>
    <mergeCell ref="F9:G9"/>
    <mergeCell ref="H9:I9"/>
    <mergeCell ref="J1:M2"/>
    <mergeCell ref="D9:E9"/>
    <mergeCell ref="B8:G8"/>
    <mergeCell ref="L9:M9"/>
    <mergeCell ref="H8:M8"/>
    <mergeCell ref="J9:K9"/>
    <mergeCell ref="A3:M3"/>
    <mergeCell ref="A4:M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0"/>
      <c r="B2" s="20"/>
      <c r="C2" s="20"/>
      <c r="D2" s="20"/>
    </row>
    <row r="3" spans="1:4" ht="12.75">
      <c r="A3" s="20"/>
      <c r="B3" s="20"/>
      <c r="C3" s="20"/>
      <c r="D3" s="20"/>
    </row>
    <row r="4" spans="1:4" ht="12.75">
      <c r="A4" s="20"/>
      <c r="B4" s="20"/>
      <c r="C4" s="20"/>
      <c r="D4" s="20"/>
    </row>
    <row r="5" spans="1:4" ht="12.75">
      <c r="A5" s="20"/>
      <c r="B5" s="20"/>
      <c r="C5" s="20"/>
      <c r="D5" s="20"/>
    </row>
    <row r="6" spans="1:4" ht="12.75">
      <c r="A6" s="20"/>
      <c r="B6" s="20"/>
      <c r="C6" s="20"/>
      <c r="D6" s="20"/>
    </row>
    <row r="7" spans="1:4" ht="12.75">
      <c r="A7" s="20"/>
      <c r="B7" s="20"/>
      <c r="C7" s="20"/>
      <c r="D7" s="20"/>
    </row>
    <row r="8" spans="1:4" ht="12.75">
      <c r="A8" s="20"/>
      <c r="B8" s="20"/>
      <c r="C8" s="20"/>
      <c r="D8" s="20"/>
    </row>
    <row r="9" spans="1:4" ht="12.75">
      <c r="A9" s="20"/>
      <c r="B9" s="20"/>
      <c r="C9" s="20"/>
      <c r="D9" s="20"/>
    </row>
    <row r="10" spans="1:4" ht="12.75">
      <c r="A10" s="20"/>
      <c r="B10" s="20"/>
      <c r="C10" s="20"/>
      <c r="D10" s="20"/>
    </row>
    <row r="11" spans="1:4" ht="12.75">
      <c r="A11" s="20"/>
      <c r="B11" s="20"/>
      <c r="C11" s="20"/>
      <c r="D11" s="20"/>
    </row>
    <row r="12" spans="1:4" ht="12.75">
      <c r="A12" s="20"/>
      <c r="B12" s="20"/>
      <c r="C12" s="20"/>
      <c r="D12" s="20"/>
    </row>
    <row r="13" spans="1:7" ht="12.75">
      <c r="A13" s="29">
        <v>0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3835167128</v>
      </c>
    </row>
    <row r="14" spans="1:7" ht="12.75">
      <c r="A14" s="29">
        <v>0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2808860715</v>
      </c>
    </row>
    <row r="15" spans="1:7" ht="12.75">
      <c r="A15" s="29">
        <v>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16119884</v>
      </c>
    </row>
    <row r="16" spans="1:7" ht="12.75">
      <c r="A16" s="29"/>
      <c r="B16" s="29"/>
      <c r="C16" s="29"/>
      <c r="D16" s="29"/>
      <c r="E16" s="29"/>
      <c r="F16" s="29"/>
      <c r="G16" s="29"/>
    </row>
    <row r="17" spans="1:7" s="27" customFormat="1" ht="12.75">
      <c r="A17" s="29">
        <v>1864327290</v>
      </c>
      <c r="B17" s="29">
        <v>70126235</v>
      </c>
      <c r="C17" s="29">
        <v>1782949582</v>
      </c>
      <c r="D17" s="29">
        <v>70525390</v>
      </c>
      <c r="E17" s="29">
        <v>1782949582</v>
      </c>
      <c r="F17" s="29">
        <v>70525390</v>
      </c>
      <c r="G17" s="29">
        <v>35262695</v>
      </c>
    </row>
    <row r="18" spans="1:7" ht="12.75">
      <c r="A18" s="29">
        <v>6334380833</v>
      </c>
      <c r="B18" s="29">
        <v>44846176</v>
      </c>
      <c r="C18" s="29">
        <v>3854430637</v>
      </c>
      <c r="D18" s="29">
        <v>44239590</v>
      </c>
      <c r="E18" s="29">
        <v>3854430637</v>
      </c>
      <c r="F18" s="29">
        <v>44239590</v>
      </c>
      <c r="G18" s="29">
        <v>462805016</v>
      </c>
    </row>
    <row r="19" spans="1:7" ht="12.75">
      <c r="A19" s="29">
        <v>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ht="12.75">
      <c r="A20" s="29"/>
      <c r="B20" s="29"/>
      <c r="C20" s="29"/>
      <c r="D20" s="29"/>
      <c r="E20" s="29"/>
      <c r="F20" s="29"/>
      <c r="G20" s="29"/>
    </row>
    <row r="21" spans="1:7" ht="12.75">
      <c r="A21" s="29">
        <v>0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126096937</v>
      </c>
    </row>
    <row r="22" spans="1:7" ht="12.75">
      <c r="A22" s="29">
        <v>0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148058389</v>
      </c>
    </row>
    <row r="23" spans="1:7" ht="12.75">
      <c r="A23" s="29">
        <v>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ht="12.75">
      <c r="A24" s="29"/>
      <c r="B24" s="29"/>
      <c r="C24" s="29"/>
      <c r="D24" s="29"/>
      <c r="E24" s="29"/>
      <c r="F24" s="29"/>
      <c r="G24" s="29"/>
    </row>
    <row r="25" spans="1:7" s="27" customFormat="1" ht="12.75">
      <c r="A25" s="29">
        <v>100813854867</v>
      </c>
      <c r="B25" s="29">
        <v>6732665438</v>
      </c>
      <c r="C25" s="29">
        <v>91788951211</v>
      </c>
      <c r="D25" s="29">
        <v>5555104613</v>
      </c>
      <c r="E25" s="29">
        <v>91788951211</v>
      </c>
      <c r="F25" s="29">
        <v>5555104613</v>
      </c>
      <c r="G25" s="29">
        <v>4423403804</v>
      </c>
    </row>
    <row r="26" spans="1:7" ht="12.75">
      <c r="A26" s="29">
        <v>12920110714</v>
      </c>
      <c r="B26" s="29">
        <v>2729638572</v>
      </c>
      <c r="C26" s="29">
        <v>12777567653</v>
      </c>
      <c r="D26" s="29">
        <v>2700822826</v>
      </c>
      <c r="E26" s="29">
        <v>12777567653</v>
      </c>
      <c r="F26" s="29">
        <v>2700822826</v>
      </c>
      <c r="G26" s="29">
        <v>1397986351</v>
      </c>
    </row>
    <row r="27" spans="1:7" ht="12.75">
      <c r="A27" s="29">
        <v>0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ht="12.75">
      <c r="A32" s="20"/>
    </row>
    <row r="33" ht="12.75">
      <c r="A33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spans="1:3" ht="12.75">
      <c r="A44" s="20"/>
      <c r="B44">
        <v>0</v>
      </c>
      <c r="C44">
        <v>286850.75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BJDTCD230223165313BJGMNPC00001920</dc:description>
  <cp:lastModifiedBy>MAIB</cp:lastModifiedBy>
  <dcterms:modified xsi:type="dcterms:W3CDTF">2023-02-23T14:53:15Z</dcterms:modified>
  <cp:category>maib | public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3f8daba9-a5dc-4f6a-8ccb-344923568c08</vt:lpwstr>
  </property>
  <property fmtid="{D5CDD505-2E9C-101B-9397-08002B2CF9AE}" pid="3" name="bjSaver">
    <vt:lpwstr>QLv4drhWBYQztqxBZBSxaOj4sfUAK3Sh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{ED8873F9-750F-44A0-8235-D1885B146E86}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